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269 CUENTA PUBLICA INTEGRADOS\"/>
    </mc:Choice>
  </mc:AlternateContent>
  <bookViews>
    <workbookView xWindow="0" yWindow="600" windowWidth="20490" windowHeight="70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8" i="1" l="1"/>
  <c r="Y68" i="1"/>
  <c r="X68" i="1"/>
  <c r="Z67" i="1"/>
  <c r="Y67" i="1"/>
  <c r="X67" i="1"/>
  <c r="G67" i="1"/>
  <c r="F67" i="1"/>
  <c r="Z64" i="1"/>
  <c r="Y64" i="1"/>
  <c r="X64" i="1"/>
  <c r="Z63" i="1"/>
  <c r="Y63" i="1"/>
  <c r="X63" i="1"/>
  <c r="Z62" i="1"/>
  <c r="Y62" i="1"/>
  <c r="X62" i="1"/>
  <c r="Y61" i="1"/>
  <c r="X61" i="1"/>
  <c r="M61" i="1"/>
  <c r="L61" i="1"/>
  <c r="H61" i="1"/>
  <c r="Z61" i="1" s="1"/>
  <c r="G61" i="1"/>
  <c r="F61" i="1"/>
  <c r="M60" i="1"/>
  <c r="L60" i="1"/>
  <c r="K60" i="1"/>
  <c r="J60" i="1"/>
  <c r="I60" i="1"/>
  <c r="G60" i="1"/>
  <c r="Y60" i="1" s="1"/>
  <c r="F60" i="1"/>
  <c r="X60" i="1" s="1"/>
  <c r="Z59" i="1"/>
  <c r="Y59" i="1"/>
  <c r="X59" i="1"/>
  <c r="Z58" i="1"/>
  <c r="Y58" i="1"/>
  <c r="X58" i="1"/>
  <c r="Z57" i="1"/>
  <c r="Y57" i="1"/>
  <c r="X57" i="1"/>
  <c r="M56" i="1"/>
  <c r="L56" i="1"/>
  <c r="L55" i="1" s="1"/>
  <c r="L65" i="1" s="1"/>
  <c r="K56" i="1"/>
  <c r="K55" i="1" s="1"/>
  <c r="J56" i="1"/>
  <c r="I56" i="1"/>
  <c r="H56" i="1"/>
  <c r="H55" i="1" s="1"/>
  <c r="G56" i="1"/>
  <c r="G55" i="1" s="1"/>
  <c r="F56" i="1"/>
  <c r="X56" i="1" s="1"/>
  <c r="M55" i="1"/>
  <c r="M65" i="1" s="1"/>
  <c r="J55" i="1"/>
  <c r="J65" i="1" s="1"/>
  <c r="I55" i="1"/>
  <c r="I65" i="1" s="1"/>
  <c r="F55" i="1"/>
  <c r="F65" i="1" s="1"/>
  <c r="X65" i="1" s="1"/>
  <c r="Z52" i="1"/>
  <c r="Y52" i="1"/>
  <c r="X52" i="1"/>
  <c r="Z51" i="1"/>
  <c r="Y51" i="1"/>
  <c r="X51" i="1"/>
  <c r="Z50" i="1"/>
  <c r="Y50" i="1"/>
  <c r="X50" i="1"/>
  <c r="M49" i="1"/>
  <c r="L49" i="1"/>
  <c r="K49" i="1"/>
  <c r="J49" i="1"/>
  <c r="I49" i="1"/>
  <c r="H49" i="1"/>
  <c r="Z49" i="1" s="1"/>
  <c r="G49" i="1"/>
  <c r="Y49" i="1" s="1"/>
  <c r="F49" i="1"/>
  <c r="X49" i="1" s="1"/>
  <c r="Z48" i="1"/>
  <c r="Y48" i="1"/>
  <c r="X48" i="1"/>
  <c r="Z47" i="1"/>
  <c r="Y47" i="1"/>
  <c r="X47" i="1"/>
  <c r="Z46" i="1"/>
  <c r="Y46" i="1"/>
  <c r="X46" i="1"/>
  <c r="M45" i="1"/>
  <c r="M53" i="1" s="1"/>
  <c r="L45" i="1"/>
  <c r="L53" i="1" s="1"/>
  <c r="K45" i="1"/>
  <c r="K53" i="1" s="1"/>
  <c r="J45" i="1"/>
  <c r="J53" i="1" s="1"/>
  <c r="I45" i="1"/>
  <c r="I53" i="1" s="1"/>
  <c r="H45" i="1"/>
  <c r="H53" i="1" s="1"/>
  <c r="Z53" i="1" s="1"/>
  <c r="G45" i="1"/>
  <c r="G53" i="1" s="1"/>
  <c r="F45" i="1"/>
  <c r="F53" i="1" s="1"/>
  <c r="Z44" i="1"/>
  <c r="Y44" i="1"/>
  <c r="X44" i="1"/>
  <c r="L43" i="1"/>
  <c r="H43" i="1"/>
  <c r="Z42" i="1"/>
  <c r="Y42" i="1"/>
  <c r="X42" i="1"/>
  <c r="Z41" i="1"/>
  <c r="Y41" i="1"/>
  <c r="X41" i="1"/>
  <c r="Z40" i="1"/>
  <c r="Y40" i="1"/>
  <c r="X40" i="1"/>
  <c r="Z39" i="1"/>
  <c r="Y39" i="1"/>
  <c r="X39" i="1"/>
  <c r="Z38" i="1"/>
  <c r="Y38" i="1"/>
  <c r="X38" i="1"/>
  <c r="Z37" i="1"/>
  <c r="Y37" i="1"/>
  <c r="X37" i="1"/>
  <c r="Z36" i="1"/>
  <c r="Y36" i="1"/>
  <c r="X36" i="1"/>
  <c r="Z35" i="1"/>
  <c r="Y35" i="1"/>
  <c r="X35" i="1"/>
  <c r="Z34" i="1"/>
  <c r="Y34" i="1"/>
  <c r="X34" i="1"/>
  <c r="Z33" i="1"/>
  <c r="Y33" i="1"/>
  <c r="X33" i="1"/>
  <c r="Z32" i="1"/>
  <c r="Y32" i="1"/>
  <c r="X32" i="1"/>
  <c r="Z31" i="1"/>
  <c r="Y31" i="1"/>
  <c r="X31" i="1"/>
  <c r="Z30" i="1"/>
  <c r="Y30" i="1"/>
  <c r="X30" i="1"/>
  <c r="Z29" i="1"/>
  <c r="Y29" i="1"/>
  <c r="X29" i="1"/>
  <c r="Z28" i="1"/>
  <c r="Y28" i="1"/>
  <c r="X28" i="1"/>
  <c r="Z27" i="1"/>
  <c r="Y27" i="1"/>
  <c r="X27" i="1"/>
  <c r="M26" i="1"/>
  <c r="L26" i="1"/>
  <c r="K26" i="1"/>
  <c r="J26" i="1"/>
  <c r="I26" i="1"/>
  <c r="H26" i="1"/>
  <c r="Z26" i="1" s="1"/>
  <c r="G26" i="1"/>
  <c r="Y26" i="1" s="1"/>
  <c r="F26" i="1"/>
  <c r="X26" i="1" s="1"/>
  <c r="Z25" i="1"/>
  <c r="Y25" i="1"/>
  <c r="X25" i="1"/>
  <c r="Z24" i="1"/>
  <c r="Y24" i="1"/>
  <c r="X24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Z17" i="1"/>
  <c r="Y17" i="1"/>
  <c r="X17" i="1"/>
  <c r="Z16" i="1"/>
  <c r="Y16" i="1"/>
  <c r="X16" i="1"/>
  <c r="Z15" i="1"/>
  <c r="Y15" i="1"/>
  <c r="X15" i="1"/>
  <c r="M14" i="1"/>
  <c r="M43" i="1" s="1"/>
  <c r="M66" i="1" s="1"/>
  <c r="L14" i="1"/>
  <c r="K14" i="1"/>
  <c r="K43" i="1" s="1"/>
  <c r="J14" i="1"/>
  <c r="J43" i="1" s="1"/>
  <c r="J66" i="1" s="1"/>
  <c r="I14" i="1"/>
  <c r="I43" i="1" s="1"/>
  <c r="I66" i="1" s="1"/>
  <c r="H14" i="1"/>
  <c r="Z14" i="1" s="1"/>
  <c r="G14" i="1"/>
  <c r="G43" i="1" s="1"/>
  <c r="F14" i="1"/>
  <c r="X14" i="1" s="1"/>
  <c r="I13" i="1"/>
  <c r="H13" i="1"/>
  <c r="U9" i="1"/>
  <c r="R9" i="1"/>
  <c r="O9" i="1"/>
  <c r="L9" i="1"/>
  <c r="Y43" i="1" l="1"/>
  <c r="K66" i="1"/>
  <c r="Z43" i="1"/>
  <c r="Y55" i="1"/>
  <c r="G65" i="1"/>
  <c r="Y65" i="1" s="1"/>
  <c r="G54" i="1"/>
  <c r="K54" i="1"/>
  <c r="K65" i="1"/>
  <c r="L66" i="1"/>
  <c r="X53" i="1"/>
  <c r="Z55" i="1"/>
  <c r="Y53" i="1"/>
  <c r="Y14" i="1"/>
  <c r="X45" i="1"/>
  <c r="Y56" i="1"/>
  <c r="Y45" i="1"/>
  <c r="Z56" i="1"/>
  <c r="H60" i="1"/>
  <c r="Z60" i="1" s="1"/>
  <c r="X55" i="1"/>
  <c r="F13" i="1"/>
  <c r="X13" i="1" s="1"/>
  <c r="J13" i="1"/>
  <c r="F43" i="1"/>
  <c r="Z45" i="1"/>
  <c r="I54" i="1"/>
  <c r="G13" i="1"/>
  <c r="Y13" i="1" s="1"/>
  <c r="K13" i="1"/>
  <c r="Z13" i="1" s="1"/>
  <c r="F54" i="1"/>
  <c r="X54" i="1" s="1"/>
  <c r="J54" i="1"/>
  <c r="F66" i="1" l="1"/>
  <c r="X66" i="1" s="1"/>
  <c r="X43" i="1"/>
  <c r="Y54" i="1"/>
  <c r="H54" i="1"/>
  <c r="Z54" i="1" s="1"/>
  <c r="H65" i="1"/>
  <c r="G66" i="1"/>
  <c r="Y66" i="1" s="1"/>
  <c r="Z65" i="1" l="1"/>
  <c r="H66" i="1"/>
  <c r="Z66" i="1" s="1"/>
</calcChain>
</file>

<file path=xl/sharedStrings.xml><?xml version="1.0" encoding="utf-8"?>
<sst xmlns="http://schemas.openxmlformats.org/spreadsheetml/2006/main" count="68" uniqueCount="60">
  <si>
    <t>Cuenta Pública 2018</t>
  </si>
  <si>
    <t>Estado de Flujos de Efectivo</t>
  </si>
  <si>
    <t>Al 31 de diciembre de 2018 y 2017</t>
  </si>
  <si>
    <t>(Pesos)</t>
  </si>
  <si>
    <t>Ente Público:</t>
  </si>
  <si>
    <t>Concepto</t>
  </si>
  <si>
    <t>Total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</si>
  <si>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</si>
  <si>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</si>
  <si>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</si>
  <si>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</si>
  <si>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</si>
  <si>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</si>
  <si>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</si>
  <si>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</si>
  <si>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</si>
  <si>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</si>
  <si>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</si>
  <si>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</si>
  <si>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</si>
  <si>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</si>
  <si>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</si>
  <si>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</si>
  <si>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</si>
  <si>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</si>
  <si>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</si>
  <si>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</si>
  <si>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</si>
  <si>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</si>
  <si>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</si>
  <si>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</si>
  <si>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</si>
  <si>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</si>
  <si>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</si>
  <si>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</si>
  <si>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</si>
  <si>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</si>
  <si>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 NETO DE EFECTIVO DE LAS ACTIVIDADES DE OPERACIÓN</t>
  </si>
  <si>
    <t>ACTIVIDADES DE INVERSIÓN</t>
  </si>
  <si>
    <t>Bienes inmuebles, infraestructura y construcciones en proceso</t>
  </si>
  <si>
    <t>Bienes muebles</t>
  </si>
  <si>
    <t>Otros origenes de inversión</t>
  </si>
  <si>
    <t>1240-1250</t>
  </si>
  <si>
    <t>Otras aplicaciones de inversión</t>
  </si>
  <si>
    <t>FLUJO NETO DE EFECTIVO DE LAS ACTIVIDADES DE INVERSIÓN</t>
  </si>
  <si>
    <t>ACTIVIDADES DE FINANCIAMIENTO</t>
  </si>
  <si>
    <t>Endeudamiento Neto</t>
  </si>
  <si>
    <t>Interno</t>
  </si>
  <si>
    <t>Externo</t>
  </si>
  <si>
    <t>Otros origenes de financiamiento</t>
  </si>
  <si>
    <t>Servicios de la Deuda</t>
  </si>
  <si>
    <t>Otras aplicaciones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</si>
  <si>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</si>
  <si>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</si>
  <si>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</si>
  <si>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EFECTIVO Y EQUIVALENTES AL EFECTIVO AL FINAL DEL PERIODO</t>
  </si>
  <si>
    <t>MUNICIPIO DE SAN FELIPE        3.1.1.2.0 Entidades Paraestatales y Fideicomisos No Empresariales y No Financieros</t>
  </si>
  <si>
    <t>3.1.1.2.0
DIF</t>
  </si>
  <si>
    <t>3.1.1.2.0
JMAPA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</si>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</sst>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5" fillId="2" borderId="2" xfId="2" applyFont="1" applyFill="1" applyBorder="1" applyAlignment="1"/>
    <xf numFmtId="0" fontId="5" fillId="2" borderId="2" xfId="2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Border="1"/>
    <xf numFmtId="0" fontId="5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2" borderId="5" xfId="0" applyFont="1" applyFill="1" applyBorder="1"/>
    <xf numFmtId="0" fontId="5" fillId="2" borderId="4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 wrapText="1"/>
    </xf>
    <xf numFmtId="164" fontId="7" fillId="3" borderId="17" xfId="1" applyNumberFormat="1" applyFont="1" applyFill="1" applyBorder="1" applyAlignment="1">
      <alignment horizontal="center" vertical="center" wrapText="1"/>
    </xf>
    <xf numFmtId="164" fontId="7" fillId="3" borderId="18" xfId="1" applyNumberFormat="1" applyFont="1" applyFill="1" applyBorder="1" applyAlignment="1">
      <alignment horizontal="center" vertical="center" wrapText="1"/>
    </xf>
    <xf numFmtId="164" fontId="7" fillId="3" borderId="19" xfId="1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164" fontId="7" fillId="3" borderId="22" xfId="1" applyNumberFormat="1" applyFont="1" applyFill="1" applyBorder="1" applyAlignment="1">
      <alignment horizontal="center" vertical="center"/>
    </xf>
    <xf numFmtId="164" fontId="7" fillId="3" borderId="2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vertical="center"/>
    </xf>
    <xf numFmtId="43" fontId="9" fillId="2" borderId="0" xfId="2" applyNumberFormat="1" applyFont="1" applyFill="1" applyBorder="1" applyAlignment="1"/>
    <xf numFmtId="0" fontId="9" fillId="2" borderId="0" xfId="2" applyFont="1" applyFill="1" applyBorder="1" applyAlignment="1"/>
    <xf numFmtId="0" fontId="9" fillId="2" borderId="14" xfId="2" applyFont="1" applyFill="1" applyBorder="1" applyAlignment="1"/>
    <xf numFmtId="0" fontId="9" fillId="2" borderId="24" xfId="2" applyFont="1" applyFill="1" applyBorder="1" applyAlignment="1"/>
    <xf numFmtId="0" fontId="2" fillId="0" borderId="4" xfId="0" applyFont="1" applyBorder="1"/>
    <xf numFmtId="0" fontId="6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43" fontId="8" fillId="2" borderId="0" xfId="1" applyFont="1" applyFill="1" applyBorder="1" applyAlignment="1" applyProtection="1">
      <alignment vertical="top"/>
    </xf>
    <xf numFmtId="43" fontId="8" fillId="2" borderId="0" xfId="1" applyFont="1" applyFill="1" applyBorder="1" applyAlignment="1">
      <alignment vertical="top"/>
    </xf>
    <xf numFmtId="43" fontId="8" fillId="2" borderId="14" xfId="1" applyFont="1" applyFill="1" applyBorder="1" applyAlignment="1" applyProtection="1">
      <alignment vertical="top"/>
      <protection locked="0"/>
    </xf>
    <xf numFmtId="43" fontId="8" fillId="2" borderId="24" xfId="1" applyFont="1" applyFill="1" applyBorder="1" applyAlignment="1">
      <alignment vertical="top"/>
    </xf>
    <xf numFmtId="0" fontId="2" fillId="2" borderId="5" xfId="0" applyFont="1" applyFill="1" applyBorder="1" applyAlignment="1"/>
    <xf numFmtId="0" fontId="3" fillId="2" borderId="14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/>
    </xf>
    <xf numFmtId="43" fontId="9" fillId="2" borderId="0" xfId="1" applyFont="1" applyFill="1" applyBorder="1" applyAlignment="1" applyProtection="1">
      <alignment vertical="top"/>
      <protection locked="0"/>
    </xf>
    <xf numFmtId="43" fontId="9" fillId="2" borderId="14" xfId="1" applyFont="1" applyFill="1" applyBorder="1" applyAlignment="1" applyProtection="1">
      <alignment vertical="top"/>
      <protection locked="0"/>
    </xf>
    <xf numFmtId="43" fontId="9" fillId="2" borderId="0" xfId="1" applyFont="1" applyFill="1" applyBorder="1" applyAlignment="1">
      <alignment vertical="top"/>
    </xf>
    <xf numFmtId="43" fontId="9" fillId="2" borderId="24" xfId="1" applyFont="1" applyFill="1" applyBorder="1" applyAlignment="1">
      <alignment vertical="top"/>
    </xf>
    <xf numFmtId="0" fontId="10" fillId="0" borderId="0" xfId="3" applyFont="1" applyBorder="1" applyAlignment="1">
      <alignment vertical="top" wrapText="1"/>
    </xf>
    <xf numFmtId="43" fontId="10" fillId="0" borderId="0" xfId="1" applyFont="1" applyBorder="1" applyAlignment="1">
      <alignment vertical="top" wrapText="1"/>
    </xf>
    <xf numFmtId="0" fontId="0" fillId="0" borderId="5" xfId="0" applyBorder="1"/>
    <xf numFmtId="43" fontId="8" fillId="2" borderId="0" xfId="1" applyFont="1" applyFill="1" applyBorder="1" applyAlignment="1" applyProtection="1">
      <alignment vertical="top"/>
      <protection locked="0"/>
    </xf>
    <xf numFmtId="0" fontId="9" fillId="0" borderId="0" xfId="0" applyFont="1" applyBorder="1" applyAlignment="1"/>
    <xf numFmtId="43" fontId="8" fillId="4" borderId="0" xfId="1" applyFont="1" applyFill="1" applyBorder="1" applyAlignment="1" applyProtection="1">
      <alignment vertical="top"/>
      <protection locked="0"/>
    </xf>
    <xf numFmtId="43" fontId="11" fillId="0" borderId="0" xfId="3" applyNumberFormat="1" applyFont="1" applyBorder="1" applyAlignment="1">
      <alignment vertical="top" wrapText="1"/>
    </xf>
    <xf numFmtId="4" fontId="10" fillId="0" borderId="0" xfId="3" applyNumberFormat="1" applyFont="1" applyBorder="1" applyAlignment="1" applyProtection="1">
      <alignment vertical="top" wrapText="1"/>
      <protection locked="0"/>
    </xf>
    <xf numFmtId="43" fontId="9" fillId="2" borderId="0" xfId="1" applyFont="1" applyFill="1" applyBorder="1" applyAlignment="1" applyProtection="1">
      <alignment vertical="top"/>
    </xf>
    <xf numFmtId="0" fontId="8" fillId="0" borderId="0" xfId="0" applyFont="1" applyBorder="1" applyAlignment="1"/>
    <xf numFmtId="43" fontId="9" fillId="0" borderId="0" xfId="1" applyFont="1" applyFill="1" applyBorder="1" applyAlignment="1" applyProtection="1">
      <alignment vertical="top"/>
      <protection locked="0"/>
    </xf>
    <xf numFmtId="43" fontId="9" fillId="0" borderId="0" xfId="1" applyFont="1" applyFill="1" applyBorder="1" applyAlignment="1" applyProtection="1">
      <alignment vertical="top"/>
    </xf>
    <xf numFmtId="0" fontId="9" fillId="2" borderId="0" xfId="0" applyFont="1" applyFill="1" applyBorder="1" applyAlignment="1">
      <alignment horizontal="left" vertical="top" wrapText="1"/>
    </xf>
    <xf numFmtId="43" fontId="9" fillId="2" borderId="24" xfId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>
      <alignment horizontal="left" vertical="top"/>
    </xf>
    <xf numFmtId="43" fontId="8" fillId="2" borderId="24" xfId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>
      <alignment vertical="top" wrapText="1"/>
    </xf>
    <xf numFmtId="43" fontId="8" fillId="2" borderId="14" xfId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4" fontId="11" fillId="0" borderId="0" xfId="3" applyNumberFormat="1" applyFont="1" applyBorder="1" applyAlignment="1" applyProtection="1">
      <alignment vertical="top" wrapText="1"/>
      <protection locked="0"/>
    </xf>
    <xf numFmtId="43" fontId="8" fillId="2" borderId="14" xfId="1" applyFont="1" applyFill="1" applyBorder="1" applyAlignment="1" applyProtection="1">
      <alignment vertical="top"/>
    </xf>
    <xf numFmtId="43" fontId="8" fillId="2" borderId="24" xfId="1" applyFont="1" applyFill="1" applyBorder="1" applyAlignment="1" applyProtection="1">
      <alignment vertical="top"/>
    </xf>
    <xf numFmtId="0" fontId="3" fillId="2" borderId="20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left" vertical="top" wrapText="1"/>
    </xf>
    <xf numFmtId="43" fontId="8" fillId="2" borderId="6" xfId="1" applyFont="1" applyFill="1" applyBorder="1" applyAlignment="1" applyProtection="1">
      <alignment vertical="top"/>
    </xf>
    <xf numFmtId="3" fontId="9" fillId="2" borderId="6" xfId="0" applyNumberFormat="1" applyFont="1" applyFill="1" applyBorder="1" applyAlignment="1">
      <alignment vertical="top"/>
    </xf>
    <xf numFmtId="43" fontId="8" fillId="2" borderId="20" xfId="1" applyFont="1" applyFill="1" applyBorder="1" applyAlignment="1" applyProtection="1">
      <alignment vertical="top"/>
    </xf>
    <xf numFmtId="43" fontId="8" fillId="2" borderId="25" xfId="1" applyFont="1" applyFill="1" applyBorder="1" applyAlignment="1" applyProtection="1">
      <alignment vertical="top"/>
    </xf>
    <xf numFmtId="0" fontId="2" fillId="2" borderId="26" xfId="2" applyFont="1" applyFill="1" applyBorder="1" applyAlignment="1">
      <alignment horizontal="center" vertical="center"/>
    </xf>
    <xf numFmtId="0" fontId="3" fillId="2" borderId="27" xfId="0" applyFont="1" applyFill="1" applyBorder="1"/>
    <xf numFmtId="0" fontId="2" fillId="2" borderId="27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4" fontId="2" fillId="2" borderId="27" xfId="0" applyNumberFormat="1" applyFont="1" applyFill="1" applyBorder="1" applyAlignment="1">
      <alignment vertical="top"/>
    </xf>
    <xf numFmtId="0" fontId="2" fillId="2" borderId="28" xfId="0" applyFont="1" applyFill="1" applyBorder="1"/>
    <xf numFmtId="0" fontId="12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tabSelected="1" workbookViewId="0">
      <selection activeCell="C1" sqref="C1"/>
    </sheetView>
  </sheetViews>
  <sheetFormatPr baseColWidth="10" defaultRowHeight="15" x14ac:dyDescent="0.25"/>
  <cols>
    <col min="1" max="1" width="1.85546875" customWidth="1"/>
    <col min="2" max="2" width="2.42578125" customWidth="1"/>
    <col min="6" max="10" width="16" customWidth="1"/>
    <col min="11" max="11" width="15.85546875" customWidth="1"/>
    <col min="12" max="23" width="11.42578125" hidden="1" customWidth="1"/>
    <col min="24" max="26" width="14.5703125" customWidth="1"/>
    <col min="27" max="27" width="3.85546875" customWidth="1"/>
  </cols>
  <sheetData>
    <row r="1" spans="1:27" ht="15.75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/>
      <c r="B2" s="3"/>
      <c r="C2" s="4"/>
      <c r="D2" s="5"/>
      <c r="E2" s="6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27" x14ac:dyDescent="0.25">
      <c r="A3" s="1"/>
      <c r="B3" s="8"/>
      <c r="C3" s="9"/>
      <c r="D3" s="10"/>
      <c r="E3" s="11" t="s"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</row>
    <row r="4" spans="1:27" x14ac:dyDescent="0.25">
      <c r="A4" s="1"/>
      <c r="B4" s="8"/>
      <c r="C4" s="9"/>
      <c r="D4" s="10"/>
      <c r="E4" s="11" t="s">
        <v>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</row>
    <row r="5" spans="1:27" x14ac:dyDescent="0.25">
      <c r="A5" s="1"/>
      <c r="B5" s="8"/>
      <c r="C5" s="9"/>
      <c r="D5" s="10"/>
      <c r="E5" s="11" t="s">
        <v>3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</row>
    <row r="6" spans="1:27" x14ac:dyDescent="0.25">
      <c r="A6" s="1"/>
      <c r="B6" s="13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2"/>
    </row>
    <row r="7" spans="1:27" x14ac:dyDescent="0.25">
      <c r="A7" s="1"/>
      <c r="B7" s="13"/>
      <c r="C7" s="14"/>
      <c r="D7" s="17" t="s">
        <v>4</v>
      </c>
      <c r="E7" s="18" t="s">
        <v>56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2"/>
    </row>
    <row r="8" spans="1:27" x14ac:dyDescent="0.25">
      <c r="A8" s="1"/>
      <c r="B8" s="19"/>
      <c r="C8" s="20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12"/>
    </row>
    <row r="9" spans="1:27" x14ac:dyDescent="0.25">
      <c r="A9" s="1"/>
      <c r="B9" s="19"/>
      <c r="C9" s="23"/>
      <c r="D9" s="24" t="s">
        <v>5</v>
      </c>
      <c r="E9" s="25"/>
      <c r="F9" s="26" t="s">
        <v>57</v>
      </c>
      <c r="G9" s="26"/>
      <c r="H9" s="27"/>
      <c r="I9" s="26" t="s">
        <v>58</v>
      </c>
      <c r="J9" s="26"/>
      <c r="K9" s="27"/>
      <c r="L9" s="26" t="e">
        <f t="shared" ref="L9" si="0">+#REF!</f>
        <v>#REF!</v>
      </c>
      <c r="M9" s="26"/>
      <c r="N9" s="27"/>
      <c r="O9" s="26" t="e">
        <f t="shared" ref="O9" si="1">+#REF!</f>
        <v>#REF!</v>
      </c>
      <c r="P9" s="26"/>
      <c r="Q9" s="27"/>
      <c r="R9" s="26" t="e">
        <f t="shared" ref="R9" si="2">+#REF!</f>
        <v>#REF!</v>
      </c>
      <c r="S9" s="26"/>
      <c r="T9" s="27"/>
      <c r="U9" s="26" t="e">
        <f t="shared" ref="U9" si="3">+#REF!</f>
        <v>#REF!</v>
      </c>
      <c r="V9" s="26"/>
      <c r="W9" s="27"/>
      <c r="X9" s="27" t="s">
        <v>6</v>
      </c>
      <c r="Y9" s="28"/>
      <c r="Z9" s="29"/>
      <c r="AA9" s="30"/>
    </row>
    <row r="10" spans="1:27" x14ac:dyDescent="0.25">
      <c r="A10" s="1"/>
      <c r="B10" s="19"/>
      <c r="C10" s="31"/>
      <c r="D10" s="32"/>
      <c r="E10" s="33"/>
      <c r="F10" s="34"/>
      <c r="G10" s="34"/>
      <c r="H10" s="35"/>
      <c r="I10" s="34"/>
      <c r="J10" s="34"/>
      <c r="K10" s="35"/>
      <c r="L10" s="34"/>
      <c r="M10" s="34"/>
      <c r="N10" s="35"/>
      <c r="O10" s="34"/>
      <c r="P10" s="34"/>
      <c r="Q10" s="35"/>
      <c r="R10" s="34"/>
      <c r="S10" s="34"/>
      <c r="T10" s="35"/>
      <c r="U10" s="34"/>
      <c r="V10" s="34"/>
      <c r="W10" s="35"/>
      <c r="X10" s="35"/>
      <c r="Y10" s="36"/>
      <c r="Z10" s="37"/>
      <c r="AA10" s="30"/>
    </row>
    <row r="11" spans="1:27" x14ac:dyDescent="0.25">
      <c r="A11" s="1"/>
      <c r="B11" s="19"/>
      <c r="C11" s="38"/>
      <c r="D11" s="39"/>
      <c r="E11" s="40"/>
      <c r="F11" s="41">
        <v>2018</v>
      </c>
      <c r="G11" s="42">
        <v>2017</v>
      </c>
      <c r="H11" s="42">
        <v>2016</v>
      </c>
      <c r="I11" s="41">
        <v>2018</v>
      </c>
      <c r="J11" s="42">
        <v>2017</v>
      </c>
      <c r="K11" s="42">
        <v>2016</v>
      </c>
      <c r="L11" s="41">
        <v>2016</v>
      </c>
      <c r="M11" s="42">
        <v>2015</v>
      </c>
      <c r="N11" s="42">
        <v>2014</v>
      </c>
      <c r="O11" s="41">
        <v>2016</v>
      </c>
      <c r="P11" s="42">
        <v>2015</v>
      </c>
      <c r="Q11" s="42">
        <v>2014</v>
      </c>
      <c r="R11" s="41">
        <v>2016</v>
      </c>
      <c r="S11" s="42">
        <v>2015</v>
      </c>
      <c r="T11" s="42">
        <v>2014</v>
      </c>
      <c r="U11" s="41">
        <v>2016</v>
      </c>
      <c r="V11" s="42">
        <v>2015</v>
      </c>
      <c r="W11" s="42">
        <v>2014</v>
      </c>
      <c r="X11" s="41">
        <v>2018</v>
      </c>
      <c r="Y11" s="42">
        <v>2017</v>
      </c>
      <c r="Z11" s="42">
        <v>2016</v>
      </c>
      <c r="AA11" s="30"/>
    </row>
    <row r="12" spans="1:27" x14ac:dyDescent="0.25">
      <c r="A12" s="1"/>
      <c r="B12" s="19"/>
      <c r="C12" s="43"/>
      <c r="D12" s="44"/>
      <c r="E12" s="44"/>
      <c r="F12" s="45"/>
      <c r="G12" s="45"/>
      <c r="H12" s="45"/>
      <c r="I12" s="45"/>
      <c r="J12" s="45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46"/>
      <c r="Z12" s="48"/>
      <c r="AA12" s="12"/>
    </row>
    <row r="13" spans="1:27" x14ac:dyDescent="0.25">
      <c r="A13" s="1"/>
      <c r="B13" s="49"/>
      <c r="C13" s="50"/>
      <c r="D13" s="51" t="s">
        <v>7</v>
      </c>
      <c r="E13" s="51"/>
      <c r="F13" s="52">
        <f>F14+F26</f>
        <v>190560.73000000417</v>
      </c>
      <c r="G13" s="52">
        <f>G14+G26</f>
        <v>465235.91000000015</v>
      </c>
      <c r="H13" s="52">
        <f t="shared" ref="H13" si="4">H14+H26</f>
        <v>0</v>
      </c>
      <c r="I13" s="52">
        <f>I14+I26</f>
        <v>1596472.3399999999</v>
      </c>
      <c r="J13" s="52">
        <f>J14+J26</f>
        <v>4066809.91</v>
      </c>
      <c r="K13" s="52">
        <f t="shared" ref="K13" si="5">K14+K26</f>
        <v>0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>
        <f t="shared" ref="X13:Z44" si="6">+F13+I13+L13+O13+R13+U13</f>
        <v>1787033.070000004</v>
      </c>
      <c r="Y13" s="53">
        <f t="shared" si="6"/>
        <v>4532045.82</v>
      </c>
      <c r="Z13" s="55">
        <f t="shared" si="6"/>
        <v>0</v>
      </c>
      <c r="AA13" s="56"/>
    </row>
    <row r="14" spans="1:27" x14ac:dyDescent="0.25">
      <c r="A14" s="1"/>
      <c r="B14" s="49"/>
      <c r="C14" s="50"/>
      <c r="D14" s="51" t="s">
        <v>8</v>
      </c>
      <c r="E14" s="51"/>
      <c r="F14" s="52">
        <f>SUM(F15:F25)</f>
        <v>16954228.900000002</v>
      </c>
      <c r="G14" s="52">
        <f>SUM(G15:G25)</f>
        <v>18863262.48</v>
      </c>
      <c r="H14" s="52">
        <f t="shared" ref="H14:M14" si="7">SUM(H15:H25)</f>
        <v>0</v>
      </c>
      <c r="I14" s="52">
        <f t="shared" si="7"/>
        <v>33142492.870000001</v>
      </c>
      <c r="J14" s="52">
        <f t="shared" si="7"/>
        <v>31727751.900000002</v>
      </c>
      <c r="K14" s="52">
        <f t="shared" si="7"/>
        <v>0</v>
      </c>
      <c r="L14" s="52">
        <f t="shared" si="7"/>
        <v>0</v>
      </c>
      <c r="M14" s="52">
        <f t="shared" si="7"/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4">
        <f t="shared" si="6"/>
        <v>50096721.770000003</v>
      </c>
      <c r="Y14" s="53">
        <f t="shared" si="6"/>
        <v>50591014.380000003</v>
      </c>
      <c r="Z14" s="55">
        <f t="shared" si="6"/>
        <v>0</v>
      </c>
      <c r="AA14" s="12"/>
    </row>
    <row r="15" spans="1:27" x14ac:dyDescent="0.25">
      <c r="A15" s="1"/>
      <c r="B15" s="49"/>
      <c r="C15" s="57">
        <v>4110</v>
      </c>
      <c r="D15" s="58" t="s">
        <v>9</v>
      </c>
      <c r="E15" s="58"/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0">
        <f t="shared" si="6"/>
        <v>0</v>
      </c>
      <c r="Y15" s="61">
        <f t="shared" si="6"/>
        <v>0</v>
      </c>
      <c r="Z15" s="62">
        <f t="shared" si="6"/>
        <v>0</v>
      </c>
      <c r="AA15" s="12"/>
    </row>
    <row r="16" spans="1:27" x14ac:dyDescent="0.25">
      <c r="A16" s="1"/>
      <c r="B16" s="49"/>
      <c r="C16" s="57">
        <v>4120</v>
      </c>
      <c r="D16" s="58" t="s">
        <v>10</v>
      </c>
      <c r="E16" s="58"/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60">
        <f t="shared" si="6"/>
        <v>0</v>
      </c>
      <c r="Y16" s="61">
        <f t="shared" si="6"/>
        <v>0</v>
      </c>
      <c r="Z16" s="62">
        <f t="shared" si="6"/>
        <v>0</v>
      </c>
      <c r="AA16" s="12"/>
    </row>
    <row r="17" spans="1:27" x14ac:dyDescent="0.25">
      <c r="A17" s="1"/>
      <c r="B17" s="49"/>
      <c r="C17" s="57">
        <v>4130</v>
      </c>
      <c r="D17" s="58" t="s">
        <v>11</v>
      </c>
      <c r="E17" s="58"/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60">
        <f t="shared" si="6"/>
        <v>0</v>
      </c>
      <c r="Y17" s="61">
        <f t="shared" si="6"/>
        <v>0</v>
      </c>
      <c r="Z17" s="62">
        <f t="shared" si="6"/>
        <v>0</v>
      </c>
      <c r="AA17" s="12"/>
    </row>
    <row r="18" spans="1:27" x14ac:dyDescent="0.25">
      <c r="A18" s="1"/>
      <c r="B18" s="49"/>
      <c r="C18" s="57">
        <v>4140</v>
      </c>
      <c r="D18" s="58" t="s">
        <v>12</v>
      </c>
      <c r="E18" s="58"/>
      <c r="F18" s="59">
        <v>540103.32999999996</v>
      </c>
      <c r="G18" s="59">
        <v>0</v>
      </c>
      <c r="H18" s="59">
        <v>0</v>
      </c>
      <c r="I18" s="59">
        <v>31855316.010000002</v>
      </c>
      <c r="J18" s="59">
        <v>0</v>
      </c>
      <c r="K18" s="59">
        <v>0</v>
      </c>
      <c r="L18" s="59">
        <v>0</v>
      </c>
      <c r="M18" s="59">
        <v>0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60">
        <f t="shared" si="6"/>
        <v>32395419.34</v>
      </c>
      <c r="Y18" s="61">
        <f t="shared" si="6"/>
        <v>0</v>
      </c>
      <c r="Z18" s="62">
        <f t="shared" si="6"/>
        <v>0</v>
      </c>
      <c r="AA18" s="12"/>
    </row>
    <row r="19" spans="1:27" x14ac:dyDescent="0.25">
      <c r="A19" s="1"/>
      <c r="B19" s="49"/>
      <c r="C19" s="57">
        <v>4150</v>
      </c>
      <c r="D19" s="58" t="s">
        <v>13</v>
      </c>
      <c r="E19" s="58"/>
      <c r="F19" s="59">
        <v>101810.29</v>
      </c>
      <c r="G19" s="59">
        <v>0</v>
      </c>
      <c r="H19" s="59">
        <v>0</v>
      </c>
      <c r="I19" s="59">
        <v>306551.27</v>
      </c>
      <c r="J19" s="59">
        <v>0</v>
      </c>
      <c r="K19" s="59">
        <v>0</v>
      </c>
      <c r="L19" s="59">
        <v>0</v>
      </c>
      <c r="M19" s="59">
        <v>0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60">
        <f t="shared" si="6"/>
        <v>408361.56</v>
      </c>
      <c r="Y19" s="61">
        <f t="shared" si="6"/>
        <v>0</v>
      </c>
      <c r="Z19" s="62">
        <f t="shared" si="6"/>
        <v>0</v>
      </c>
      <c r="AA19" s="12"/>
    </row>
    <row r="20" spans="1:27" x14ac:dyDescent="0.25">
      <c r="A20" s="1"/>
      <c r="B20" s="49"/>
      <c r="C20" s="57">
        <v>4160</v>
      </c>
      <c r="D20" s="58" t="s">
        <v>14</v>
      </c>
      <c r="E20" s="58"/>
      <c r="F20" s="59">
        <v>6650</v>
      </c>
      <c r="G20" s="59">
        <v>0</v>
      </c>
      <c r="H20" s="59">
        <v>0</v>
      </c>
      <c r="I20" s="63">
        <v>429437.83</v>
      </c>
      <c r="J20" s="64">
        <v>418811.71</v>
      </c>
      <c r="K20" s="64">
        <v>0</v>
      </c>
      <c r="L20" s="59">
        <v>0</v>
      </c>
      <c r="M20" s="59">
        <v>0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0">
        <f t="shared" si="6"/>
        <v>436087.83</v>
      </c>
      <c r="Y20" s="61">
        <f t="shared" si="6"/>
        <v>418811.71</v>
      </c>
      <c r="Z20" s="62">
        <f t="shared" si="6"/>
        <v>0</v>
      </c>
      <c r="AA20" s="12"/>
    </row>
    <row r="21" spans="1:27" x14ac:dyDescent="0.25">
      <c r="A21" s="1"/>
      <c r="B21" s="49"/>
      <c r="C21" s="57">
        <v>4170</v>
      </c>
      <c r="D21" s="58" t="s">
        <v>15</v>
      </c>
      <c r="E21" s="58"/>
      <c r="F21" s="59">
        <v>0</v>
      </c>
      <c r="G21" s="59">
        <v>650347.12</v>
      </c>
      <c r="H21" s="59">
        <v>0</v>
      </c>
      <c r="I21" s="63">
        <v>0</v>
      </c>
      <c r="J21" s="64">
        <v>30735144.190000001</v>
      </c>
      <c r="K21" s="64">
        <v>0</v>
      </c>
      <c r="L21" s="59">
        <v>0</v>
      </c>
      <c r="M21" s="59">
        <v>0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60">
        <f t="shared" si="6"/>
        <v>0</v>
      </c>
      <c r="Y21" s="61">
        <f t="shared" si="6"/>
        <v>31385491.310000002</v>
      </c>
      <c r="Z21" s="62">
        <f t="shared" si="6"/>
        <v>0</v>
      </c>
      <c r="AA21" s="12"/>
    </row>
    <row r="22" spans="1:27" x14ac:dyDescent="0.25">
      <c r="A22" s="1"/>
      <c r="B22" s="49"/>
      <c r="C22" s="57">
        <v>4190</v>
      </c>
      <c r="D22" s="58" t="s">
        <v>16</v>
      </c>
      <c r="E22" s="58"/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60">
        <f t="shared" si="6"/>
        <v>0</v>
      </c>
      <c r="Y22" s="61">
        <f t="shared" si="6"/>
        <v>0</v>
      </c>
      <c r="Z22" s="62">
        <f t="shared" si="6"/>
        <v>0</v>
      </c>
      <c r="AA22" s="12"/>
    </row>
    <row r="23" spans="1:27" x14ac:dyDescent="0.25">
      <c r="A23" s="1"/>
      <c r="B23" s="49"/>
      <c r="C23" s="57">
        <v>4210</v>
      </c>
      <c r="D23" s="58" t="s">
        <v>17</v>
      </c>
      <c r="E23" s="58"/>
      <c r="F23" s="59">
        <v>2465652.56</v>
      </c>
      <c r="G23" s="59">
        <v>7406915.3600000003</v>
      </c>
      <c r="H23" s="59">
        <v>0</v>
      </c>
      <c r="I23" s="64">
        <v>551187.76</v>
      </c>
      <c r="J23" s="64">
        <v>573796</v>
      </c>
      <c r="K23" s="64">
        <v>0</v>
      </c>
      <c r="L23" s="59">
        <v>0</v>
      </c>
      <c r="M23" s="59">
        <v>0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0">
        <f t="shared" si="6"/>
        <v>3016840.3200000003</v>
      </c>
      <c r="Y23" s="61">
        <f t="shared" si="6"/>
        <v>7980711.3600000003</v>
      </c>
      <c r="Z23" s="62">
        <f t="shared" si="6"/>
        <v>0</v>
      </c>
      <c r="AA23" s="65"/>
    </row>
    <row r="24" spans="1:27" x14ac:dyDescent="0.25">
      <c r="A24" s="1"/>
      <c r="B24" s="49"/>
      <c r="C24" s="57">
        <v>4220</v>
      </c>
      <c r="D24" s="58" t="s">
        <v>18</v>
      </c>
      <c r="E24" s="58"/>
      <c r="F24" s="59">
        <v>13840012.720000001</v>
      </c>
      <c r="G24" s="59">
        <v>10806000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0">
        <f t="shared" si="6"/>
        <v>13840012.720000001</v>
      </c>
      <c r="Y24" s="61">
        <f t="shared" si="6"/>
        <v>10806000</v>
      </c>
      <c r="Z24" s="62">
        <f t="shared" si="6"/>
        <v>0</v>
      </c>
      <c r="AA24" s="65"/>
    </row>
    <row r="25" spans="1:27" x14ac:dyDescent="0.25">
      <c r="A25" s="1"/>
      <c r="B25" s="49"/>
      <c r="C25" s="57">
        <v>4400</v>
      </c>
      <c r="D25" s="58" t="s">
        <v>19</v>
      </c>
      <c r="E25" s="58"/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0">
        <f t="shared" si="6"/>
        <v>0</v>
      </c>
      <c r="Y25" s="61">
        <f t="shared" si="6"/>
        <v>0</v>
      </c>
      <c r="Z25" s="62">
        <f t="shared" si="6"/>
        <v>0</v>
      </c>
      <c r="AA25" s="65"/>
    </row>
    <row r="26" spans="1:27" x14ac:dyDescent="0.25">
      <c r="A26" s="1"/>
      <c r="B26" s="49"/>
      <c r="C26" s="50"/>
      <c r="D26" s="51" t="s">
        <v>20</v>
      </c>
      <c r="E26" s="51"/>
      <c r="F26" s="52">
        <f>SUM(F27:F42)</f>
        <v>-16763668.169999998</v>
      </c>
      <c r="G26" s="52">
        <f>SUM(G27:G42)</f>
        <v>-18398026.57</v>
      </c>
      <c r="H26" s="52">
        <f t="shared" ref="H26:M26" si="8">SUM(H27:H42)</f>
        <v>0</v>
      </c>
      <c r="I26" s="52">
        <f t="shared" si="8"/>
        <v>-31546020.530000001</v>
      </c>
      <c r="J26" s="52">
        <f t="shared" si="8"/>
        <v>-27660941.990000002</v>
      </c>
      <c r="K26" s="52">
        <f t="shared" si="8"/>
        <v>0</v>
      </c>
      <c r="L26" s="52">
        <f t="shared" si="8"/>
        <v>0</v>
      </c>
      <c r="M26" s="52">
        <f t="shared" si="8"/>
        <v>0</v>
      </c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54">
        <f t="shared" si="6"/>
        <v>-48309688.700000003</v>
      </c>
      <c r="Y26" s="53">
        <f t="shared" si="6"/>
        <v>-46058968.560000002</v>
      </c>
      <c r="Z26" s="55">
        <f t="shared" si="6"/>
        <v>0</v>
      </c>
      <c r="AA26" s="65"/>
    </row>
    <row r="27" spans="1:27" x14ac:dyDescent="0.25">
      <c r="A27" s="1"/>
      <c r="B27" s="49"/>
      <c r="C27" s="57">
        <v>5110</v>
      </c>
      <c r="D27" s="58" t="s">
        <v>21</v>
      </c>
      <c r="E27" s="58"/>
      <c r="F27" s="59">
        <v>-11667963.529999999</v>
      </c>
      <c r="G27" s="59">
        <v>-11299267.449999999</v>
      </c>
      <c r="H27" s="59">
        <v>0</v>
      </c>
      <c r="I27" s="59">
        <v>-11054024.539999999</v>
      </c>
      <c r="J27" s="59">
        <v>-11677934.43</v>
      </c>
      <c r="K27" s="59">
        <v>0</v>
      </c>
      <c r="L27" s="59">
        <v>0</v>
      </c>
      <c r="M27" s="59">
        <v>0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0">
        <f t="shared" si="6"/>
        <v>-22721988.07</v>
      </c>
      <c r="Y27" s="61">
        <f t="shared" si="6"/>
        <v>-22977201.879999999</v>
      </c>
      <c r="Z27" s="62">
        <f t="shared" si="6"/>
        <v>0</v>
      </c>
      <c r="AA27" s="65"/>
    </row>
    <row r="28" spans="1:27" x14ac:dyDescent="0.25">
      <c r="A28" s="1"/>
      <c r="B28" s="49"/>
      <c r="C28" s="57">
        <v>5120</v>
      </c>
      <c r="D28" s="58" t="s">
        <v>22</v>
      </c>
      <c r="E28" s="58"/>
      <c r="F28" s="59">
        <v>-1111711.95</v>
      </c>
      <c r="G28" s="59">
        <v>-971512.45</v>
      </c>
      <c r="H28" s="59">
        <v>0</v>
      </c>
      <c r="I28" s="64">
        <v>-2340296.92</v>
      </c>
      <c r="J28" s="64">
        <v>-2682899.5699999998</v>
      </c>
      <c r="K28" s="64">
        <v>0</v>
      </c>
      <c r="L28" s="59">
        <v>0</v>
      </c>
      <c r="M28" s="59">
        <v>0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0">
        <f t="shared" si="6"/>
        <v>-3452008.87</v>
      </c>
      <c r="Y28" s="61">
        <f t="shared" si="6"/>
        <v>-3654412.0199999996</v>
      </c>
      <c r="Z28" s="62">
        <f t="shared" si="6"/>
        <v>0</v>
      </c>
      <c r="AA28" s="65"/>
    </row>
    <row r="29" spans="1:27" x14ac:dyDescent="0.25">
      <c r="A29" s="1"/>
      <c r="B29" s="49"/>
      <c r="C29" s="57">
        <v>5130</v>
      </c>
      <c r="D29" s="58" t="s">
        <v>23</v>
      </c>
      <c r="E29" s="58"/>
      <c r="F29" s="59">
        <v>-1276504.8999999999</v>
      </c>
      <c r="G29" s="59">
        <v>-1272164.74</v>
      </c>
      <c r="H29" s="59">
        <v>0</v>
      </c>
      <c r="I29" s="59">
        <v>-9151699.0700000003</v>
      </c>
      <c r="J29" s="59">
        <v>-9367592.5399999991</v>
      </c>
      <c r="K29" s="59">
        <v>0</v>
      </c>
      <c r="L29" s="59">
        <v>0</v>
      </c>
      <c r="M29" s="59">
        <v>0</v>
      </c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0">
        <f t="shared" si="6"/>
        <v>-10428203.970000001</v>
      </c>
      <c r="Y29" s="61">
        <f t="shared" si="6"/>
        <v>-10639757.279999999</v>
      </c>
      <c r="Z29" s="62">
        <f t="shared" si="6"/>
        <v>0</v>
      </c>
      <c r="AA29" s="65"/>
    </row>
    <row r="30" spans="1:27" x14ac:dyDescent="0.25">
      <c r="A30" s="1"/>
      <c r="B30" s="49"/>
      <c r="C30" s="57">
        <v>5210</v>
      </c>
      <c r="D30" s="58" t="s">
        <v>24</v>
      </c>
      <c r="E30" s="58"/>
      <c r="F30" s="59">
        <v>0</v>
      </c>
      <c r="G30" s="59">
        <v>0</v>
      </c>
      <c r="H30" s="59">
        <v>0</v>
      </c>
      <c r="I30" s="64">
        <v>0</v>
      </c>
      <c r="J30" s="64">
        <v>-8986.7800000000007</v>
      </c>
      <c r="K30" s="64">
        <v>0</v>
      </c>
      <c r="L30" s="59">
        <v>0</v>
      </c>
      <c r="M30" s="59">
        <v>0</v>
      </c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0">
        <f t="shared" si="6"/>
        <v>0</v>
      </c>
      <c r="Y30" s="61">
        <f t="shared" si="6"/>
        <v>-8986.7800000000007</v>
      </c>
      <c r="Z30" s="62">
        <f t="shared" si="6"/>
        <v>0</v>
      </c>
      <c r="AA30" s="65"/>
    </row>
    <row r="31" spans="1:27" x14ac:dyDescent="0.25">
      <c r="A31" s="1"/>
      <c r="B31" s="49"/>
      <c r="C31" s="57">
        <v>5220</v>
      </c>
      <c r="D31" s="58" t="s">
        <v>25</v>
      </c>
      <c r="E31" s="58"/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0">
        <f t="shared" si="6"/>
        <v>0</v>
      </c>
      <c r="Y31" s="61">
        <f t="shared" si="6"/>
        <v>0</v>
      </c>
      <c r="Z31" s="62">
        <f t="shared" si="6"/>
        <v>0</v>
      </c>
      <c r="AA31" s="65"/>
    </row>
    <row r="32" spans="1:27" x14ac:dyDescent="0.25">
      <c r="A32" s="1"/>
      <c r="B32" s="49"/>
      <c r="C32" s="57">
        <v>5230</v>
      </c>
      <c r="D32" s="58" t="s">
        <v>26</v>
      </c>
      <c r="E32" s="58"/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60">
        <f t="shared" si="6"/>
        <v>0</v>
      </c>
      <c r="Y32" s="61">
        <f t="shared" si="6"/>
        <v>0</v>
      </c>
      <c r="Z32" s="62">
        <f t="shared" si="6"/>
        <v>0</v>
      </c>
      <c r="AA32" s="65"/>
    </row>
    <row r="33" spans="1:27" x14ac:dyDescent="0.25">
      <c r="A33" s="1"/>
      <c r="B33" s="49"/>
      <c r="C33" s="57">
        <v>5240</v>
      </c>
      <c r="D33" s="58" t="s">
        <v>27</v>
      </c>
      <c r="E33" s="58"/>
      <c r="F33" s="59">
        <v>-2394903.79</v>
      </c>
      <c r="G33" s="59">
        <v>-2983181.93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60">
        <f t="shared" si="6"/>
        <v>-2394903.79</v>
      </c>
      <c r="Y33" s="61">
        <f t="shared" si="6"/>
        <v>-2983181.93</v>
      </c>
      <c r="Z33" s="62">
        <f t="shared" si="6"/>
        <v>0</v>
      </c>
      <c r="AA33" s="65"/>
    </row>
    <row r="34" spans="1:27" x14ac:dyDescent="0.25">
      <c r="A34" s="1"/>
      <c r="B34" s="49"/>
      <c r="C34" s="57">
        <v>5250</v>
      </c>
      <c r="D34" s="58" t="s">
        <v>28</v>
      </c>
      <c r="E34" s="58"/>
      <c r="F34" s="59">
        <v>-116984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60">
        <f t="shared" si="6"/>
        <v>-116984</v>
      </c>
      <c r="Y34" s="61">
        <f t="shared" si="6"/>
        <v>0</v>
      </c>
      <c r="Z34" s="62">
        <f t="shared" si="6"/>
        <v>0</v>
      </c>
      <c r="AA34" s="65"/>
    </row>
    <row r="35" spans="1:27" x14ac:dyDescent="0.25">
      <c r="A35" s="1"/>
      <c r="B35" s="49"/>
      <c r="C35" s="57">
        <v>5260</v>
      </c>
      <c r="D35" s="58" t="s">
        <v>29</v>
      </c>
      <c r="E35" s="58"/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0">
        <f t="shared" si="6"/>
        <v>0</v>
      </c>
      <c r="Y35" s="61">
        <f t="shared" si="6"/>
        <v>0</v>
      </c>
      <c r="Z35" s="62">
        <f t="shared" si="6"/>
        <v>0</v>
      </c>
      <c r="AA35" s="65"/>
    </row>
    <row r="36" spans="1:27" x14ac:dyDescent="0.25">
      <c r="A36" s="1"/>
      <c r="B36" s="49"/>
      <c r="C36" s="57">
        <v>5270</v>
      </c>
      <c r="D36" s="58" t="s">
        <v>30</v>
      </c>
      <c r="E36" s="58"/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60">
        <f t="shared" si="6"/>
        <v>0</v>
      </c>
      <c r="Y36" s="61">
        <f t="shared" si="6"/>
        <v>0</v>
      </c>
      <c r="Z36" s="62">
        <f t="shared" si="6"/>
        <v>0</v>
      </c>
      <c r="AA36" s="65"/>
    </row>
    <row r="37" spans="1:27" x14ac:dyDescent="0.25">
      <c r="A37" s="1"/>
      <c r="B37" s="49"/>
      <c r="C37" s="57">
        <v>5280</v>
      </c>
      <c r="D37" s="58" t="s">
        <v>31</v>
      </c>
      <c r="E37" s="67"/>
      <c r="F37" s="59">
        <v>-195600</v>
      </c>
      <c r="G37" s="59">
        <v>-121900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0">
        <f t="shared" si="6"/>
        <v>-195600</v>
      </c>
      <c r="Y37" s="61">
        <f t="shared" si="6"/>
        <v>-121900</v>
      </c>
      <c r="Z37" s="62">
        <f t="shared" si="6"/>
        <v>0</v>
      </c>
      <c r="AA37" s="65"/>
    </row>
    <row r="38" spans="1:27" x14ac:dyDescent="0.25">
      <c r="A38" s="1"/>
      <c r="B38" s="49"/>
      <c r="C38" s="57">
        <v>5290</v>
      </c>
      <c r="D38" s="58" t="s">
        <v>32</v>
      </c>
      <c r="E38" s="58"/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0">
        <f t="shared" si="6"/>
        <v>0</v>
      </c>
      <c r="Y38" s="61">
        <f t="shared" si="6"/>
        <v>0</v>
      </c>
      <c r="Z38" s="62">
        <f t="shared" si="6"/>
        <v>0</v>
      </c>
      <c r="AA38" s="65"/>
    </row>
    <row r="39" spans="1:27" x14ac:dyDescent="0.25">
      <c r="A39" s="1"/>
      <c r="B39" s="49"/>
      <c r="C39" s="57">
        <v>5310</v>
      </c>
      <c r="D39" s="58" t="s">
        <v>33</v>
      </c>
      <c r="E39" s="58"/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60">
        <f t="shared" si="6"/>
        <v>0</v>
      </c>
      <c r="Y39" s="61">
        <f t="shared" si="6"/>
        <v>0</v>
      </c>
      <c r="Z39" s="62">
        <f t="shared" si="6"/>
        <v>0</v>
      </c>
      <c r="AA39" s="65"/>
    </row>
    <row r="40" spans="1:27" x14ac:dyDescent="0.25">
      <c r="A40" s="1"/>
      <c r="B40" s="49"/>
      <c r="C40" s="57">
        <v>5320</v>
      </c>
      <c r="D40" s="58" t="s">
        <v>34</v>
      </c>
      <c r="E40" s="58"/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>
        <f t="shared" si="6"/>
        <v>0</v>
      </c>
      <c r="Y40" s="61">
        <f t="shared" si="6"/>
        <v>0</v>
      </c>
      <c r="Z40" s="62">
        <f t="shared" si="6"/>
        <v>0</v>
      </c>
      <c r="AA40" s="65"/>
    </row>
    <row r="41" spans="1:27" x14ac:dyDescent="0.25">
      <c r="A41" s="1"/>
      <c r="B41" s="49"/>
      <c r="C41" s="57">
        <v>5330</v>
      </c>
      <c r="D41" s="58" t="s">
        <v>35</v>
      </c>
      <c r="E41" s="58"/>
      <c r="F41" s="59">
        <v>0</v>
      </c>
      <c r="G41" s="59">
        <v>-1750000</v>
      </c>
      <c r="H41" s="59">
        <v>0</v>
      </c>
      <c r="I41" s="64">
        <v>-9000000</v>
      </c>
      <c r="J41" s="64">
        <v>-3923528.67</v>
      </c>
      <c r="K41" s="59">
        <v>0</v>
      </c>
      <c r="L41" s="59">
        <v>0</v>
      </c>
      <c r="M41" s="59">
        <v>0</v>
      </c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>
        <f t="shared" si="6"/>
        <v>-9000000</v>
      </c>
      <c r="Y41" s="61">
        <f t="shared" si="6"/>
        <v>-5673528.6699999999</v>
      </c>
      <c r="Z41" s="62">
        <f t="shared" si="6"/>
        <v>0</v>
      </c>
      <c r="AA41" s="65"/>
    </row>
    <row r="42" spans="1:27" x14ac:dyDescent="0.25">
      <c r="A42" s="1"/>
      <c r="B42" s="49"/>
      <c r="C42" s="57">
        <v>4500</v>
      </c>
      <c r="D42" s="58" t="s">
        <v>36</v>
      </c>
      <c r="E42" s="58"/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0">
        <f t="shared" si="6"/>
        <v>0</v>
      </c>
      <c r="Y42" s="61">
        <f t="shared" si="6"/>
        <v>0</v>
      </c>
      <c r="Z42" s="62">
        <f t="shared" si="6"/>
        <v>0</v>
      </c>
      <c r="AA42" s="65"/>
    </row>
    <row r="43" spans="1:27" x14ac:dyDescent="0.25">
      <c r="A43" s="1"/>
      <c r="B43" s="49"/>
      <c r="C43" s="50"/>
      <c r="D43" s="51" t="s">
        <v>37</v>
      </c>
      <c r="E43" s="51"/>
      <c r="F43" s="68">
        <f>+F14+F26</f>
        <v>190560.73000000417</v>
      </c>
      <c r="G43" s="68">
        <f t="shared" ref="G43:H43" si="9">+G14+G26</f>
        <v>465235.91000000015</v>
      </c>
      <c r="H43" s="68">
        <f t="shared" si="9"/>
        <v>0</v>
      </c>
      <c r="I43" s="68">
        <f>+I14+I26</f>
        <v>1596472.3399999999</v>
      </c>
      <c r="J43" s="68">
        <f>+J14+J26</f>
        <v>4066809.91</v>
      </c>
      <c r="K43" s="68">
        <f t="shared" ref="K43" si="10">+K14+K26</f>
        <v>0</v>
      </c>
      <c r="L43" s="66">
        <f t="shared" ref="L43:M43" si="11">+L14-L26</f>
        <v>0</v>
      </c>
      <c r="M43" s="66">
        <f t="shared" si="11"/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>
        <f t="shared" si="6"/>
        <v>1787033.070000004</v>
      </c>
      <c r="Y43" s="53">
        <f t="shared" si="6"/>
        <v>4532045.82</v>
      </c>
      <c r="Z43" s="55">
        <f t="shared" si="6"/>
        <v>0</v>
      </c>
      <c r="AA43" s="65"/>
    </row>
    <row r="44" spans="1:27" x14ac:dyDescent="0.25">
      <c r="A44" s="1"/>
      <c r="B44" s="49"/>
      <c r="C44" s="50"/>
      <c r="D44" s="51" t="s">
        <v>38</v>
      </c>
      <c r="E44" s="51"/>
      <c r="F44" s="66"/>
      <c r="G44" s="66"/>
      <c r="H44" s="66"/>
      <c r="I44" s="69"/>
      <c r="J44" s="69"/>
      <c r="K44" s="69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54">
        <f t="shared" si="6"/>
        <v>0</v>
      </c>
      <c r="Y44" s="53">
        <f t="shared" si="6"/>
        <v>0</v>
      </c>
      <c r="Z44" s="55">
        <f t="shared" si="6"/>
        <v>0</v>
      </c>
      <c r="AA44" s="65"/>
    </row>
    <row r="45" spans="1:27" x14ac:dyDescent="0.25">
      <c r="A45" s="1"/>
      <c r="B45" s="49"/>
      <c r="C45" s="50"/>
      <c r="D45" s="51" t="s">
        <v>8</v>
      </c>
      <c r="E45" s="51"/>
      <c r="F45" s="66">
        <f>SUM(F46:F48)</f>
        <v>2368207.5299999998</v>
      </c>
      <c r="G45" s="66">
        <f>SUM(G46:G48)</f>
        <v>0.11</v>
      </c>
      <c r="H45" s="66">
        <f t="shared" ref="H45:M45" si="12">SUM(H46:H48)</f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0</v>
      </c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54">
        <f t="shared" ref="X45:Z68" si="13">+F45+I45+L45+O45+R45+U45</f>
        <v>2368207.5299999998</v>
      </c>
      <c r="Y45" s="53">
        <f t="shared" si="13"/>
        <v>0.11</v>
      </c>
      <c r="Z45" s="55">
        <f t="shared" si="13"/>
        <v>0</v>
      </c>
      <c r="AA45" s="65"/>
    </row>
    <row r="46" spans="1:27" x14ac:dyDescent="0.25">
      <c r="A46" s="1"/>
      <c r="B46" s="49"/>
      <c r="C46" s="57"/>
      <c r="D46" s="58" t="s">
        <v>39</v>
      </c>
      <c r="E46" s="58"/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0">
        <f t="shared" si="13"/>
        <v>0</v>
      </c>
      <c r="Y46" s="61">
        <f t="shared" si="13"/>
        <v>0</v>
      </c>
      <c r="Z46" s="62">
        <f t="shared" si="13"/>
        <v>0</v>
      </c>
      <c r="AA46" s="65"/>
    </row>
    <row r="47" spans="1:27" x14ac:dyDescent="0.25">
      <c r="A47" s="1"/>
      <c r="B47" s="49"/>
      <c r="C47" s="57"/>
      <c r="D47" s="58" t="s">
        <v>40</v>
      </c>
      <c r="E47" s="58"/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0">
        <f t="shared" si="13"/>
        <v>0</v>
      </c>
      <c r="Y47" s="61">
        <f t="shared" si="13"/>
        <v>0</v>
      </c>
      <c r="Z47" s="62">
        <f t="shared" si="13"/>
        <v>0</v>
      </c>
      <c r="AA47" s="65"/>
    </row>
    <row r="48" spans="1:27" x14ac:dyDescent="0.25">
      <c r="A48" s="1"/>
      <c r="B48" s="49"/>
      <c r="C48" s="57"/>
      <c r="D48" s="58" t="s">
        <v>41</v>
      </c>
      <c r="E48" s="58"/>
      <c r="F48" s="70">
        <v>2368207.5299999998</v>
      </c>
      <c r="G48" s="71">
        <v>0.11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60">
        <f t="shared" si="13"/>
        <v>2368207.5299999998</v>
      </c>
      <c r="Y48" s="61">
        <f t="shared" si="13"/>
        <v>0.11</v>
      </c>
      <c r="Z48" s="62">
        <f t="shared" si="13"/>
        <v>0</v>
      </c>
      <c r="AA48" s="65"/>
    </row>
    <row r="49" spans="1:27" x14ac:dyDescent="0.25">
      <c r="A49" s="1"/>
      <c r="B49" s="49"/>
      <c r="C49" s="50"/>
      <c r="D49" s="72" t="s">
        <v>20</v>
      </c>
      <c r="E49" s="72"/>
      <c r="F49" s="66">
        <f>SUM(F50:F52)</f>
        <v>56345.48</v>
      </c>
      <c r="G49" s="66">
        <f>SUM(G50:G52)</f>
        <v>1186289.97</v>
      </c>
      <c r="H49" s="66">
        <f t="shared" ref="H49" si="14">SUM(H50:H52)</f>
        <v>0</v>
      </c>
      <c r="I49" s="66">
        <f>SUM(I50:I52)</f>
        <v>251571.03</v>
      </c>
      <c r="J49" s="66">
        <f>SUM(J50:J52)</f>
        <v>2714549.48</v>
      </c>
      <c r="K49" s="66">
        <f>SUM(K50:K52)</f>
        <v>0</v>
      </c>
      <c r="L49" s="66">
        <f t="shared" ref="L49:M49" si="15">SUM(L50:L52)</f>
        <v>0</v>
      </c>
      <c r="M49" s="66">
        <f t="shared" si="15"/>
        <v>0</v>
      </c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54">
        <f t="shared" si="13"/>
        <v>307916.51</v>
      </c>
      <c r="Y49" s="53">
        <f t="shared" si="13"/>
        <v>3900839.45</v>
      </c>
      <c r="Z49" s="55">
        <f t="shared" si="13"/>
        <v>0</v>
      </c>
      <c r="AA49" s="65"/>
    </row>
    <row r="50" spans="1:27" x14ac:dyDescent="0.25">
      <c r="A50" s="1"/>
      <c r="B50" s="49"/>
      <c r="C50" s="57">
        <v>1230</v>
      </c>
      <c r="D50" s="58" t="s">
        <v>39</v>
      </c>
      <c r="E50" s="58"/>
      <c r="F50" s="71">
        <v>0</v>
      </c>
      <c r="G50" s="71">
        <v>0</v>
      </c>
      <c r="H50" s="71">
        <v>0</v>
      </c>
      <c r="I50" s="59">
        <v>0</v>
      </c>
      <c r="J50" s="63">
        <v>2186058.63</v>
      </c>
      <c r="K50" s="59">
        <v>0</v>
      </c>
      <c r="L50" s="71">
        <v>0</v>
      </c>
      <c r="M50" s="71">
        <v>0</v>
      </c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60">
        <f t="shared" si="13"/>
        <v>0</v>
      </c>
      <c r="Y50" s="61">
        <f t="shared" si="13"/>
        <v>2186058.63</v>
      </c>
      <c r="Z50" s="62">
        <f t="shared" si="13"/>
        <v>0</v>
      </c>
      <c r="AA50" s="65"/>
    </row>
    <row r="51" spans="1:27" x14ac:dyDescent="0.25">
      <c r="A51" s="1"/>
      <c r="B51" s="49"/>
      <c r="C51" s="57" t="s">
        <v>42</v>
      </c>
      <c r="D51" s="58" t="s">
        <v>40</v>
      </c>
      <c r="E51" s="58"/>
      <c r="F51" s="59">
        <v>56345.48</v>
      </c>
      <c r="G51" s="59">
        <v>1186289.97</v>
      </c>
      <c r="H51" s="73">
        <v>0</v>
      </c>
      <c r="I51" s="59">
        <v>251571.03</v>
      </c>
      <c r="J51" s="70">
        <v>528490.85</v>
      </c>
      <c r="K51" s="59">
        <v>0</v>
      </c>
      <c r="L51" s="59">
        <v>0</v>
      </c>
      <c r="M51" s="59">
        <v>0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60">
        <f t="shared" si="13"/>
        <v>307916.51</v>
      </c>
      <c r="Y51" s="61">
        <f t="shared" si="13"/>
        <v>1714780.8199999998</v>
      </c>
      <c r="Z51" s="62">
        <f t="shared" si="13"/>
        <v>0</v>
      </c>
      <c r="AA51" s="65"/>
    </row>
    <row r="52" spans="1:27" x14ac:dyDescent="0.25">
      <c r="A52" s="1"/>
      <c r="B52" s="49"/>
      <c r="C52" s="57"/>
      <c r="D52" s="58" t="s">
        <v>43</v>
      </c>
      <c r="E52" s="58"/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60">
        <f t="shared" si="13"/>
        <v>0</v>
      </c>
      <c r="Y52" s="61">
        <f t="shared" si="13"/>
        <v>0</v>
      </c>
      <c r="Z52" s="62">
        <f t="shared" si="13"/>
        <v>0</v>
      </c>
      <c r="AA52" s="65"/>
    </row>
    <row r="53" spans="1:27" x14ac:dyDescent="0.25">
      <c r="A53" s="1"/>
      <c r="B53" s="49"/>
      <c r="C53" s="50"/>
      <c r="D53" s="51" t="s">
        <v>44</v>
      </c>
      <c r="E53" s="51"/>
      <c r="F53" s="66">
        <f t="shared" ref="F53:M53" si="16">+F45-F49</f>
        <v>2311862.0499999998</v>
      </c>
      <c r="G53" s="66">
        <f t="shared" si="16"/>
        <v>-1186289.8599999999</v>
      </c>
      <c r="H53" s="66">
        <f t="shared" si="16"/>
        <v>0</v>
      </c>
      <c r="I53" s="66">
        <f t="shared" si="16"/>
        <v>-251571.03</v>
      </c>
      <c r="J53" s="66">
        <f t="shared" si="16"/>
        <v>-2714549.48</v>
      </c>
      <c r="K53" s="66">
        <f t="shared" si="16"/>
        <v>0</v>
      </c>
      <c r="L53" s="66">
        <f t="shared" si="16"/>
        <v>0</v>
      </c>
      <c r="M53" s="66">
        <f t="shared" si="16"/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4">
        <f t="shared" si="13"/>
        <v>2060291.0199999998</v>
      </c>
      <c r="Y53" s="53">
        <f t="shared" si="13"/>
        <v>-3900839.34</v>
      </c>
      <c r="Z53" s="55">
        <f t="shared" si="13"/>
        <v>0</v>
      </c>
      <c r="AA53" s="65"/>
    </row>
    <row r="54" spans="1:27" x14ac:dyDescent="0.25">
      <c r="A54" s="1"/>
      <c r="B54" s="49"/>
      <c r="C54" s="50"/>
      <c r="D54" s="51" t="s">
        <v>45</v>
      </c>
      <c r="E54" s="51"/>
      <c r="F54" s="66">
        <f t="shared" ref="F54:H54" si="17">F55+F60</f>
        <v>1669161.32</v>
      </c>
      <c r="G54" s="66">
        <f t="shared" si="17"/>
        <v>2857574.54</v>
      </c>
      <c r="H54" s="66">
        <f t="shared" si="17"/>
        <v>0</v>
      </c>
      <c r="I54" s="66">
        <f>I55+I60</f>
        <v>8751554.9400000013</v>
      </c>
      <c r="J54" s="66">
        <f>J55+J60</f>
        <v>9943689.9199999999</v>
      </c>
      <c r="K54" s="66">
        <f t="shared" ref="K54" si="18">K55+K60</f>
        <v>0</v>
      </c>
      <c r="L54" s="66"/>
      <c r="M54" s="66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4">
        <f t="shared" si="13"/>
        <v>10420716.260000002</v>
      </c>
      <c r="Y54" s="53">
        <f t="shared" si="13"/>
        <v>12801264.460000001</v>
      </c>
      <c r="Z54" s="55">
        <f t="shared" si="13"/>
        <v>0</v>
      </c>
      <c r="AA54" s="65"/>
    </row>
    <row r="55" spans="1:27" x14ac:dyDescent="0.25">
      <c r="A55" s="1"/>
      <c r="B55" s="49"/>
      <c r="C55" s="50"/>
      <c r="D55" s="51" t="s">
        <v>8</v>
      </c>
      <c r="E55" s="51"/>
      <c r="F55" s="66">
        <f>+F56+F59</f>
        <v>917359.29</v>
      </c>
      <c r="G55" s="66">
        <f>+G56+G59</f>
        <v>2278713.7799999998</v>
      </c>
      <c r="H55" s="66">
        <f t="shared" ref="H55:M55" si="19">+H56+H59</f>
        <v>0</v>
      </c>
      <c r="I55" s="66">
        <f t="shared" si="19"/>
        <v>5787474.9800000004</v>
      </c>
      <c r="J55" s="66">
        <f t="shared" si="19"/>
        <v>8236687.75</v>
      </c>
      <c r="K55" s="66">
        <f t="shared" si="19"/>
        <v>0</v>
      </c>
      <c r="L55" s="66">
        <f t="shared" si="19"/>
        <v>0</v>
      </c>
      <c r="M55" s="66">
        <f t="shared" si="19"/>
        <v>0</v>
      </c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54">
        <f t="shared" si="13"/>
        <v>6704834.2700000005</v>
      </c>
      <c r="Y55" s="53">
        <f t="shared" si="13"/>
        <v>10515401.529999999</v>
      </c>
      <c r="Z55" s="55">
        <f t="shared" si="13"/>
        <v>0</v>
      </c>
      <c r="AA55" s="65"/>
    </row>
    <row r="56" spans="1:27" x14ac:dyDescent="0.25">
      <c r="A56" s="1"/>
      <c r="B56" s="49"/>
      <c r="C56" s="57"/>
      <c r="D56" s="58" t="s">
        <v>46</v>
      </c>
      <c r="E56" s="58"/>
      <c r="F56" s="59">
        <f>+F57+F58</f>
        <v>0</v>
      </c>
      <c r="G56" s="59">
        <f>+G57+G58</f>
        <v>0</v>
      </c>
      <c r="H56" s="59">
        <f t="shared" ref="H56:M56" si="20">+H57+H58</f>
        <v>0</v>
      </c>
      <c r="I56" s="59">
        <f t="shared" si="20"/>
        <v>0</v>
      </c>
      <c r="J56" s="59">
        <f t="shared" si="20"/>
        <v>0</v>
      </c>
      <c r="K56" s="59">
        <f t="shared" si="20"/>
        <v>0</v>
      </c>
      <c r="L56" s="59">
        <f t="shared" si="20"/>
        <v>0</v>
      </c>
      <c r="M56" s="59">
        <f t="shared" si="20"/>
        <v>0</v>
      </c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60">
        <f t="shared" si="13"/>
        <v>0</v>
      </c>
      <c r="Y56" s="61">
        <f t="shared" si="13"/>
        <v>0</v>
      </c>
      <c r="Z56" s="62">
        <f t="shared" si="13"/>
        <v>0</v>
      </c>
      <c r="AA56" s="65"/>
    </row>
    <row r="57" spans="1:27" x14ac:dyDescent="0.25">
      <c r="A57" s="1"/>
      <c r="B57" s="49"/>
      <c r="C57" s="57">
        <v>2233</v>
      </c>
      <c r="D57" s="58" t="s">
        <v>47</v>
      </c>
      <c r="E57" s="58"/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60">
        <f t="shared" si="13"/>
        <v>0</v>
      </c>
      <c r="Y57" s="61">
        <f t="shared" si="13"/>
        <v>0</v>
      </c>
      <c r="Z57" s="62">
        <f t="shared" si="13"/>
        <v>0</v>
      </c>
      <c r="AA57" s="65"/>
    </row>
    <row r="58" spans="1:27" x14ac:dyDescent="0.25">
      <c r="A58" s="1"/>
      <c r="B58" s="49"/>
      <c r="C58" s="57">
        <v>2234</v>
      </c>
      <c r="D58" s="67" t="s">
        <v>48</v>
      </c>
      <c r="E58" s="67"/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0">
        <f t="shared" si="13"/>
        <v>0</v>
      </c>
      <c r="Y58" s="61">
        <f t="shared" si="13"/>
        <v>0</v>
      </c>
      <c r="Z58" s="62">
        <f t="shared" si="13"/>
        <v>0</v>
      </c>
      <c r="AA58" s="65"/>
    </row>
    <row r="59" spans="1:27" x14ac:dyDescent="0.25">
      <c r="A59" s="1"/>
      <c r="B59" s="49"/>
      <c r="C59" s="57"/>
      <c r="D59" s="58" t="s">
        <v>49</v>
      </c>
      <c r="E59" s="58"/>
      <c r="F59" s="71">
        <v>917359.29</v>
      </c>
      <c r="G59" s="71">
        <v>2278713.7799999998</v>
      </c>
      <c r="H59" s="74">
        <v>0</v>
      </c>
      <c r="I59" s="71">
        <v>5787474.9800000004</v>
      </c>
      <c r="J59" s="71">
        <v>8236687.75</v>
      </c>
      <c r="K59" s="71">
        <v>0</v>
      </c>
      <c r="L59" s="71">
        <v>0</v>
      </c>
      <c r="M59" s="71">
        <v>0</v>
      </c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0">
        <f t="shared" si="13"/>
        <v>6704834.2700000005</v>
      </c>
      <c r="Y59" s="61">
        <f t="shared" si="13"/>
        <v>10515401.529999999</v>
      </c>
      <c r="Z59" s="62">
        <f t="shared" si="13"/>
        <v>0</v>
      </c>
      <c r="AA59" s="65"/>
    </row>
    <row r="60" spans="1:27" x14ac:dyDescent="0.25">
      <c r="A60" s="1"/>
      <c r="B60" s="49"/>
      <c r="C60" s="50"/>
      <c r="D60" s="51" t="s">
        <v>20</v>
      </c>
      <c r="E60" s="51"/>
      <c r="F60" s="66">
        <f>+F61+F64</f>
        <v>751802.03</v>
      </c>
      <c r="G60" s="66">
        <f>+G61+G64</f>
        <v>578860.76</v>
      </c>
      <c r="H60" s="66">
        <f t="shared" ref="H60:M60" si="21">+H61+H64</f>
        <v>0</v>
      </c>
      <c r="I60" s="66">
        <f t="shared" si="21"/>
        <v>2964079.96</v>
      </c>
      <c r="J60" s="66">
        <f t="shared" si="21"/>
        <v>1707002.17</v>
      </c>
      <c r="K60" s="66">
        <f t="shared" si="21"/>
        <v>0</v>
      </c>
      <c r="L60" s="66">
        <f t="shared" si="21"/>
        <v>0</v>
      </c>
      <c r="M60" s="66">
        <f t="shared" si="21"/>
        <v>0</v>
      </c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54">
        <f t="shared" si="13"/>
        <v>3715881.99</v>
      </c>
      <c r="Y60" s="53">
        <f t="shared" si="13"/>
        <v>2285862.9299999997</v>
      </c>
      <c r="Z60" s="55">
        <f t="shared" si="13"/>
        <v>0</v>
      </c>
      <c r="AA60" s="65"/>
    </row>
    <row r="61" spans="1:27" x14ac:dyDescent="0.25">
      <c r="A61" s="1"/>
      <c r="B61" s="49"/>
      <c r="C61" s="57"/>
      <c r="D61" s="58" t="s">
        <v>50</v>
      </c>
      <c r="E61" s="58"/>
      <c r="F61" s="59">
        <f>+F62+F63</f>
        <v>0</v>
      </c>
      <c r="G61" s="59">
        <f>+G62+G63</f>
        <v>0</v>
      </c>
      <c r="H61" s="59">
        <f t="shared" ref="H61" si="22">+H62+H63</f>
        <v>0</v>
      </c>
      <c r="I61" s="59">
        <v>0</v>
      </c>
      <c r="J61" s="59">
        <v>0</v>
      </c>
      <c r="K61" s="59">
        <v>0</v>
      </c>
      <c r="L61" s="59">
        <f t="shared" ref="L61:M61" si="23">+L62+L63</f>
        <v>0</v>
      </c>
      <c r="M61" s="59">
        <f t="shared" si="23"/>
        <v>0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60">
        <f t="shared" si="13"/>
        <v>0</v>
      </c>
      <c r="Y61" s="61">
        <f t="shared" si="13"/>
        <v>0</v>
      </c>
      <c r="Z61" s="62">
        <f t="shared" si="13"/>
        <v>0</v>
      </c>
      <c r="AA61" s="65"/>
    </row>
    <row r="62" spans="1:27" x14ac:dyDescent="0.25">
      <c r="A62" s="1"/>
      <c r="B62" s="49"/>
      <c r="C62" s="57">
        <v>2131</v>
      </c>
      <c r="D62" s="58" t="s">
        <v>47</v>
      </c>
      <c r="E62" s="58"/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60">
        <f t="shared" si="13"/>
        <v>0</v>
      </c>
      <c r="Y62" s="61">
        <f t="shared" si="13"/>
        <v>0</v>
      </c>
      <c r="Z62" s="62">
        <f t="shared" si="13"/>
        <v>0</v>
      </c>
      <c r="AA62" s="65"/>
    </row>
    <row r="63" spans="1:27" x14ac:dyDescent="0.25">
      <c r="A63" s="1"/>
      <c r="B63" s="49"/>
      <c r="C63" s="57">
        <v>2132</v>
      </c>
      <c r="D63" s="75" t="s">
        <v>48</v>
      </c>
      <c r="E63" s="75"/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60">
        <f t="shared" si="13"/>
        <v>0</v>
      </c>
      <c r="Y63" s="59">
        <f t="shared" si="13"/>
        <v>0</v>
      </c>
      <c r="Z63" s="76">
        <f t="shared" si="13"/>
        <v>0</v>
      </c>
      <c r="AA63" s="65"/>
    </row>
    <row r="64" spans="1:27" ht="60" x14ac:dyDescent="0.25">
      <c r="A64" s="1"/>
      <c r="B64" s="49"/>
      <c r="C64" s="57"/>
      <c r="D64" s="75" t="s">
        <v>51</v>
      </c>
      <c r="E64" s="75"/>
      <c r="F64" s="71">
        <v>751802.03</v>
      </c>
      <c r="G64" s="71">
        <v>578860.76</v>
      </c>
      <c r="H64" s="71">
        <v>0</v>
      </c>
      <c r="I64" s="71">
        <v>2964079.96</v>
      </c>
      <c r="J64" s="64">
        <v>1707002.17</v>
      </c>
      <c r="K64" s="64">
        <v>0</v>
      </c>
      <c r="L64" s="71">
        <v>0</v>
      </c>
      <c r="M64" s="71">
        <v>0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60">
        <f t="shared" si="13"/>
        <v>3715881.99</v>
      </c>
      <c r="Y64" s="59">
        <f t="shared" si="13"/>
        <v>2285862.9299999997</v>
      </c>
      <c r="Z64" s="76">
        <f t="shared" si="13"/>
        <v>0</v>
      </c>
      <c r="AA64" s="65"/>
    </row>
    <row r="65" spans="1:27" x14ac:dyDescent="0.25">
      <c r="A65" s="1"/>
      <c r="B65" s="49"/>
      <c r="C65" s="50"/>
      <c r="D65" s="77" t="s">
        <v>52</v>
      </c>
      <c r="E65" s="77"/>
      <c r="F65" s="66">
        <f t="shared" ref="F65:K65" si="24">+F55-F60</f>
        <v>165557.26</v>
      </c>
      <c r="G65" s="66">
        <f t="shared" si="24"/>
        <v>1699853.0199999998</v>
      </c>
      <c r="H65" s="66">
        <f t="shared" si="24"/>
        <v>0</v>
      </c>
      <c r="I65" s="66">
        <f t="shared" si="24"/>
        <v>2823395.0200000005</v>
      </c>
      <c r="J65" s="66">
        <f t="shared" si="24"/>
        <v>6529685.5800000001</v>
      </c>
      <c r="K65" s="66">
        <f t="shared" si="24"/>
        <v>0</v>
      </c>
      <c r="L65" s="66">
        <f t="shared" ref="L65:M65" si="25">+L55+L60</f>
        <v>0</v>
      </c>
      <c r="M65" s="66">
        <f t="shared" si="25"/>
        <v>0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4">
        <f>+F65+I65+L65+O65+R65+U65</f>
        <v>2988952.2800000003</v>
      </c>
      <c r="Y65" s="66">
        <f t="shared" si="13"/>
        <v>8229538.5999999996</v>
      </c>
      <c r="Z65" s="78">
        <f t="shared" si="13"/>
        <v>0</v>
      </c>
      <c r="AA65" s="65"/>
    </row>
    <row r="66" spans="1:27" ht="96" x14ac:dyDescent="0.25">
      <c r="A66" s="1"/>
      <c r="B66" s="49"/>
      <c r="C66" s="50"/>
      <c r="D66" s="79" t="s">
        <v>53</v>
      </c>
      <c r="E66" s="79"/>
      <c r="F66" s="53">
        <f>+F43+F53+F65</f>
        <v>2667980.0400000038</v>
      </c>
      <c r="G66" s="53">
        <f t="shared" ref="G66:M66" si="26">+G43+G53+G65</f>
        <v>978799.07000000007</v>
      </c>
      <c r="H66" s="53">
        <f>+H43+H53+H65</f>
        <v>0</v>
      </c>
      <c r="I66" s="53">
        <f>+I43+I53+I65</f>
        <v>4168296.33</v>
      </c>
      <c r="J66" s="53">
        <f t="shared" si="26"/>
        <v>7881946.0099999998</v>
      </c>
      <c r="K66" s="53">
        <f t="shared" si="26"/>
        <v>0</v>
      </c>
      <c r="L66" s="53">
        <f t="shared" si="26"/>
        <v>0</v>
      </c>
      <c r="M66" s="53">
        <f t="shared" si="26"/>
        <v>0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80">
        <f t="shared" si="13"/>
        <v>6836276.3700000038</v>
      </c>
      <c r="Y66" s="53">
        <f t="shared" si="13"/>
        <v>8860745.0800000001</v>
      </c>
      <c r="Z66" s="55">
        <f t="shared" si="13"/>
        <v>0</v>
      </c>
      <c r="AA66" s="65"/>
    </row>
    <row r="67" spans="1:27" ht="72" x14ac:dyDescent="0.25">
      <c r="A67" s="1"/>
      <c r="B67" s="49"/>
      <c r="C67" s="50">
        <v>1110</v>
      </c>
      <c r="D67" s="81" t="s">
        <v>54</v>
      </c>
      <c r="E67" s="81"/>
      <c r="F67" s="52">
        <f>+G68</f>
        <v>690368.46</v>
      </c>
      <c r="G67" s="52">
        <f>+H68</f>
        <v>58926.28</v>
      </c>
      <c r="H67" s="52">
        <v>68510.83</v>
      </c>
      <c r="I67" s="82">
        <v>16122910.199999999</v>
      </c>
      <c r="J67" s="52">
        <v>14964733.84</v>
      </c>
      <c r="K67" s="52">
        <v>0</v>
      </c>
      <c r="L67" s="52">
        <v>0</v>
      </c>
      <c r="M67" s="52">
        <v>0</v>
      </c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83">
        <f t="shared" si="13"/>
        <v>16813278.66</v>
      </c>
      <c r="Y67" s="52">
        <f t="shared" si="13"/>
        <v>15023660.119999999</v>
      </c>
      <c r="Z67" s="84">
        <f t="shared" si="13"/>
        <v>68510.83</v>
      </c>
      <c r="AA67" s="65"/>
    </row>
    <row r="68" spans="1:27" ht="72" x14ac:dyDescent="0.25">
      <c r="A68" s="1"/>
      <c r="B68" s="49"/>
      <c r="C68" s="50">
        <v>1110</v>
      </c>
      <c r="D68" s="81" t="s">
        <v>55</v>
      </c>
      <c r="E68" s="81"/>
      <c r="F68" s="66">
        <v>803861</v>
      </c>
      <c r="G68" s="66">
        <v>690368.46</v>
      </c>
      <c r="H68" s="66">
        <v>58926.28</v>
      </c>
      <c r="I68" s="82">
        <v>15434010.130000001</v>
      </c>
      <c r="J68" s="66">
        <v>16122910.199999999</v>
      </c>
      <c r="K68" s="66">
        <v>0</v>
      </c>
      <c r="L68" s="66">
        <v>0</v>
      </c>
      <c r="M68" s="66">
        <v>0</v>
      </c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54">
        <f t="shared" si="13"/>
        <v>16237871.130000001</v>
      </c>
      <c r="Y68" s="66">
        <f t="shared" si="13"/>
        <v>16813278.66</v>
      </c>
      <c r="Z68" s="78">
        <f t="shared" si="13"/>
        <v>58926.28</v>
      </c>
      <c r="AA68" s="65"/>
    </row>
    <row r="69" spans="1:27" x14ac:dyDescent="0.25">
      <c r="A69" s="1"/>
      <c r="B69" s="49"/>
      <c r="C69" s="85"/>
      <c r="D69" s="86"/>
      <c r="E69" s="86"/>
      <c r="F69" s="87"/>
      <c r="G69" s="87"/>
      <c r="H69" s="87"/>
      <c r="I69" s="87"/>
      <c r="J69" s="87"/>
      <c r="K69" s="87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9"/>
      <c r="Y69" s="87"/>
      <c r="Z69" s="90"/>
      <c r="AA69" s="65"/>
    </row>
    <row r="70" spans="1:27" ht="15.75" thickBot="1" x14ac:dyDescent="0.3">
      <c r="A70" s="1"/>
      <c r="B70" s="91"/>
      <c r="C70" s="92"/>
      <c r="D70" s="93"/>
      <c r="E70" s="93"/>
      <c r="F70" s="94"/>
      <c r="G70" s="95"/>
      <c r="H70" s="94"/>
      <c r="I70" s="95"/>
      <c r="J70" s="95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6"/>
    </row>
    <row r="73" spans="1:27" x14ac:dyDescent="0.25">
      <c r="B73" s="97" t="s">
        <v>59</v>
      </c>
    </row>
  </sheetData>
  <mergeCells count="15">
    <mergeCell ref="R9:T10"/>
    <mergeCell ref="U9:W10"/>
    <mergeCell ref="X9:Z10"/>
    <mergeCell ref="D12:E12"/>
    <mergeCell ref="D70:E70"/>
    <mergeCell ref="E2:Z2"/>
    <mergeCell ref="E3:Z3"/>
    <mergeCell ref="E4:Z4"/>
    <mergeCell ref="E5:Z5"/>
    <mergeCell ref="E7:Z7"/>
    <mergeCell ref="D9:E11"/>
    <mergeCell ref="F9:H10"/>
    <mergeCell ref="I9:K10"/>
    <mergeCell ref="L9:N10"/>
    <mergeCell ref="O9:Q10"/>
  </mergeCells>
  <pageMargins left="0.7" right="0.7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2019-11-06T17:03:33Z</cp:lastPrinted>
  <dcterms:created xsi:type="dcterms:W3CDTF">2019-11-06T17:00:36Z</dcterms:created>
  <dcterms:modified xsi:type="dcterms:W3CDTF">2019-11-06T17:04:14Z</dcterms:modified>
</cp:coreProperties>
</file>